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<sst xmlns="http://schemas.openxmlformats.org/spreadsheetml/2006/main" count="2856" uniqueCount="2075">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</sst>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Симеоновград</v>
      </c>
      <c r="C2" s="1751"/>
      <c r="D2" s="1752"/>
      <c r="E2" s="1021"/>
      <c r="F2" s="1022">
        <f>+OTCHET!H9</f>
        <v>0</v>
      </c>
      <c r="G2" s="1023" t="str">
        <f>+OTCHET!F12</f>
        <v>7607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43312</v>
      </c>
      <c r="M6" s="1021"/>
      <c r="N6" s="1046" t="s">
        <v>1010</v>
      </c>
      <c r="O6" s="1010"/>
      <c r="P6" s="1047">
        <f>OTCHET!F9</f>
        <v>43312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43312</v>
      </c>
      <c r="H9" s="1021"/>
      <c r="I9" s="1071">
        <f>+L4</f>
        <v>2018</v>
      </c>
      <c r="J9" s="1072">
        <f>+L6</f>
        <v>43312</v>
      </c>
      <c r="K9" s="1073"/>
      <c r="L9" s="1074">
        <f>+L6</f>
        <v>43312</v>
      </c>
      <c r="M9" s="1073"/>
      <c r="N9" s="1075">
        <f>+L6</f>
        <v>43312</v>
      </c>
      <c r="O9" s="1076"/>
      <c r="P9" s="1077">
        <f>+L4</f>
        <v>2018</v>
      </c>
      <c r="Q9" s="1075">
        <f>+L6</f>
        <v>43312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2067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2069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-51968</v>
      </c>
      <c r="M116" s="1097"/>
      <c r="N116" s="1134">
        <f>+ROUND(+G116+J116+L116,0)</f>
        <v>-51968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-51968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-51968</v>
      </c>
      <c r="M118" s="1097"/>
      <c r="N118" s="1211">
        <f>+ROUND(+SUM(N116:N117),0)</f>
        <v>-51968</v>
      </c>
      <c r="O118" s="1099"/>
      <c r="P118" s="1209">
        <f>+ROUND(+SUM(P116:P117),0)</f>
        <v>0</v>
      </c>
      <c r="Q118" s="1210">
        <f>+ROUND(+SUM(Q116:Q117),0)</f>
        <v>-51968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-51968</v>
      </c>
      <c r="M120" s="1097"/>
      <c r="N120" s="1236">
        <f>+ROUND(N106+N110+N114+N118,0)</f>
        <v>-51968</v>
      </c>
      <c r="O120" s="1099"/>
      <c r="P120" s="1282">
        <f>+ROUND(P106+P110+P114+P118,0)</f>
        <v>0</v>
      </c>
      <c r="Q120" s="1235">
        <f>+ROUND(Q106+Q110+Q114+Q118,0)</f>
        <v>-51968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282958</v>
      </c>
      <c r="M129" s="1097"/>
      <c r="N129" s="1111">
        <f>+ROUND(+G129+J129+L129,0)</f>
        <v>282958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282958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230990</v>
      </c>
      <c r="M131" s="1097"/>
      <c r="N131" s="1123">
        <f>+ROUND(+G131+J131+L131,0)</f>
        <v>230990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230990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-51968</v>
      </c>
      <c r="M132" s="1097"/>
      <c r="N132" s="1298">
        <f>+ROUND(+N131-N129-N130,0)</f>
        <v>-51968</v>
      </c>
      <c r="O132" s="1099"/>
      <c r="P132" s="1296">
        <f>+ROUND(+P131-P129-P130,0)</f>
        <v>0</v>
      </c>
      <c r="Q132" s="1297">
        <f>+ROUND(+Q131-Q129-Q130,0)</f>
        <v>-51968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3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43312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-51968</v>
      </c>
      <c r="G86" s="908">
        <f>+G87+G88</f>
        <v>0</v>
      </c>
      <c r="H86" s="909">
        <f>+H87+H88</f>
        <v>-51968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-51968</v>
      </c>
      <c r="G88" s="966">
        <f>+OTCHET!I523+OTCHET!I526+OTCHET!I546</f>
        <v>0</v>
      </c>
      <c r="H88" s="967">
        <f>+OTCHET!J523+OTCHET!J526+OTCHET!J546</f>
        <v>-51968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282958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282958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-230990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-230990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view="pageBreakPreview" zoomScale="60" zoomScaleNormal="75" zoomScalePageLayoutView="0" workbookViewId="0" topLeftCell="B2">
      <selection activeCell="B6" sqref="B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ЧУЖДИ СРЕДСТВА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1976</v>
      </c>
      <c r="C9" s="1847"/>
      <c r="D9" s="1848"/>
      <c r="E9" s="115">
        <v>43101</v>
      </c>
      <c r="F9" s="116">
        <v>43312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юли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Симеоновград</v>
      </c>
      <c r="C12" s="1809"/>
      <c r="D12" s="1810"/>
      <c r="E12" s="118" t="s">
        <v>975</v>
      </c>
      <c r="F12" s="1588" t="s">
        <v>1642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2036</v>
      </c>
      <c r="F19" s="1850"/>
      <c r="G19" s="1850"/>
      <c r="H19" s="1851"/>
      <c r="I19" s="1855" t="s">
        <v>2037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ЧУЖДИ СРЕДСТВА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Симеоновград</v>
      </c>
      <c r="C177" s="1806"/>
      <c r="D177" s="1807"/>
      <c r="E177" s="115">
        <f>$E$9</f>
        <v>43101</v>
      </c>
      <c r="F177" s="227">
        <f>$F$9</f>
        <v>43312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Симеоновград</v>
      </c>
      <c r="C180" s="1809"/>
      <c r="D180" s="1810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2038</v>
      </c>
      <c r="F184" s="1850"/>
      <c r="G184" s="1850"/>
      <c r="H184" s="1851"/>
      <c r="I184" s="1858" t="s">
        <v>2039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ЧУЖДИ СРЕДСТВА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Симеоновград</v>
      </c>
      <c r="C352" s="1806"/>
      <c r="D352" s="1807"/>
      <c r="E352" s="115">
        <f>$E$9</f>
        <v>43101</v>
      </c>
      <c r="F352" s="408">
        <f>$F$9</f>
        <v>43312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Симеоновград</v>
      </c>
      <c r="C355" s="1809"/>
      <c r="D355" s="1810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2040</v>
      </c>
      <c r="F359" s="1862"/>
      <c r="G359" s="1862"/>
      <c r="H359" s="1863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ЧУЖДИ СРЕДСТВА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Симеоновград</v>
      </c>
      <c r="C437" s="1806"/>
      <c r="D437" s="1807"/>
      <c r="E437" s="115">
        <f>$E$9</f>
        <v>43101</v>
      </c>
      <c r="F437" s="408">
        <f>$F$9</f>
        <v>43312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Симеоновград</v>
      </c>
      <c r="C440" s="1809"/>
      <c r="D440" s="1810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2042</v>
      </c>
      <c r="F444" s="1850"/>
      <c r="G444" s="1850"/>
      <c r="H444" s="1851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ЧУЖДИ СРЕДСТВА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Симеоновград</v>
      </c>
      <c r="C453" s="1806"/>
      <c r="D453" s="1807"/>
      <c r="E453" s="115">
        <f>$E$9</f>
        <v>43101</v>
      </c>
      <c r="F453" s="408">
        <f>$F$9</f>
        <v>43312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Симеоновград</v>
      </c>
      <c r="C456" s="1809"/>
      <c r="D456" s="1810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2044</v>
      </c>
      <c r="F460" s="1853"/>
      <c r="G460" s="1853"/>
      <c r="H460" s="1854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-51968</v>
      </c>
      <c r="K546" s="583">
        <f t="shared" si="132"/>
        <v>0</v>
      </c>
      <c r="L546" s="580">
        <f t="shared" si="132"/>
        <v>-51968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-51968</v>
      </c>
      <c r="K548" s="599">
        <v>0</v>
      </c>
      <c r="L548" s="1387">
        <f t="shared" si="121"/>
        <v>-51968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51968</v>
      </c>
      <c r="K568" s="583">
        <f t="shared" si="133"/>
        <v>0</v>
      </c>
      <c r="L568" s="580">
        <f t="shared" si="133"/>
        <v>51968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282958</v>
      </c>
      <c r="K569" s="586">
        <v>0</v>
      </c>
      <c r="L569" s="1381">
        <f t="shared" si="121"/>
        <v>282958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-228781</v>
      </c>
      <c r="K575" s="1655">
        <v>0</v>
      </c>
      <c r="L575" s="1395">
        <f t="shared" si="134"/>
        <v>-228781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>
        <v>-2209</v>
      </c>
      <c r="K579" s="587">
        <v>0</v>
      </c>
      <c r="L579" s="1382">
        <f t="shared" si="134"/>
        <v>-2209</v>
      </c>
      <c r="M579" s="7">
        <f t="shared" si="127"/>
        <v>1</v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/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787"/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/>
      <c r="C607" s="1774"/>
      <c r="D607" s="677" t="s">
        <v>892</v>
      </c>
      <c r="E607" s="678"/>
      <c r="F607" s="679"/>
      <c r="G607" s="680" t="s">
        <v>893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</c>
    </row>
    <row r="620" spans="2:13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</c>
    </row>
    <row r="621" spans="2:13" ht="15.75">
      <c r="B621" s="1813" t="str">
        <f>$B$7</f>
        <v>ОТЧЕТНИ ДАННИ ПО ЕБК ЗА СМЕТКИТЕ ЗА ЧУЖДИ СРЕДСТВА</v>
      </c>
      <c r="C621" s="1814"/>
      <c r="D621" s="1814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</c>
    </row>
    <row r="622" spans="2:13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</c>
    </row>
    <row r="623" spans="2:13" ht="18.75">
      <c r="B623" s="1805" t="str">
        <f>$B$9</f>
        <v>Симеоновград</v>
      </c>
      <c r="C623" s="1806"/>
      <c r="D623" s="1807"/>
      <c r="E623" s="115">
        <f>$E$9</f>
        <v>43101</v>
      </c>
      <c r="F623" s="227">
        <f>$F$9</f>
        <v>43312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</c>
    </row>
    <row r="626" spans="2:13" ht="19.5">
      <c r="B626" s="1864" t="str">
        <f>$B$12</f>
        <v>Симеоновград</v>
      </c>
      <c r="C626" s="1865"/>
      <c r="D626" s="1866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</c>
    </row>
    <row r="628" spans="2:13" ht="19.5">
      <c r="B628" s="237"/>
      <c r="C628" s="238"/>
      <c r="D628" s="124" t="s">
        <v>901</v>
      </c>
      <c r="E628" s="239">
        <f>$E$15</f>
        <v>33</v>
      </c>
      <c r="F628" s="415" t="str">
        <f>$F$15</f>
        <v>Чужди средства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</c>
    </row>
    <row r="630" spans="2:13" ht="18.75">
      <c r="B630" s="248"/>
      <c r="C630" s="249"/>
      <c r="D630" s="250" t="s">
        <v>721</v>
      </c>
      <c r="E630" s="1849" t="s">
        <v>2048</v>
      </c>
      <c r="F630" s="1850"/>
      <c r="G630" s="1850"/>
      <c r="H630" s="1851"/>
      <c r="I630" s="1858" t="s">
        <v>2049</v>
      </c>
      <c r="J630" s="1859"/>
      <c r="K630" s="1859"/>
      <c r="L630" s="1860"/>
      <c r="M630" s="7">
        <f>(IF($E753&lt;&gt;0,$M$2,IF($L753&lt;&gt;0,$M$2,"")))</f>
      </c>
    </row>
    <row r="631" spans="2:13" ht="56.2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</c>
    </row>
    <row r="632" spans="2:13" ht="18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</c>
    </row>
    <row r="633" spans="2:13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</c>
    </row>
    <row r="634" spans="2:13" ht="15.75">
      <c r="B634" s="1456"/>
      <c r="C634" s="1461">
        <f>VLOOKUP(D635,EBK_DEIN2,2,FALSE)</f>
        <v>1117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</c>
    </row>
    <row r="635" spans="2:13" ht="15.75">
      <c r="B635" s="1452"/>
      <c r="C635" s="1589">
        <f>+C634</f>
        <v>1117</v>
      </c>
      <c r="D635" s="1454" t="s">
        <v>390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</c>
    </row>
    <row r="636" spans="2:13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</c>
    </row>
    <row r="637" spans="2:14" ht="15.75">
      <c r="B637" s="273">
        <v>100</v>
      </c>
      <c r="C637" s="1838" t="s">
        <v>753</v>
      </c>
      <c r="D637" s="1839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834" t="s">
        <v>756</v>
      </c>
      <c r="D640" s="1835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836" t="s">
        <v>195</v>
      </c>
      <c r="D646" s="1837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20"/>
      <c r="I647" s="152"/>
      <c r="J647" s="153"/>
      <c r="K647" s="1420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920</v>
      </c>
      <c r="E648" s="296">
        <f t="shared" si="143"/>
        <v>0</v>
      </c>
      <c r="F648" s="158"/>
      <c r="G648" s="159"/>
      <c r="H648" s="1422"/>
      <c r="I648" s="158"/>
      <c r="J648" s="159"/>
      <c r="K648" s="1422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881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2"/>
      <c r="I650" s="158"/>
      <c r="J650" s="159"/>
      <c r="K650" s="1422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2"/>
      <c r="I651" s="158"/>
      <c r="J651" s="159"/>
      <c r="K651" s="1422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883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3"/>
      <c r="I653" s="173"/>
      <c r="J653" s="174"/>
      <c r="K653" s="1423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32" t="s">
        <v>200</v>
      </c>
      <c r="D654" s="1833"/>
      <c r="E654" s="311">
        <f t="shared" si="143"/>
        <v>0</v>
      </c>
      <c r="F654" s="1424"/>
      <c r="G654" s="1425"/>
      <c r="H654" s="1426"/>
      <c r="I654" s="1424"/>
      <c r="J654" s="1425"/>
      <c r="K654" s="1426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834" t="s">
        <v>201</v>
      </c>
      <c r="D655" s="1835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0</v>
      </c>
      <c r="K655" s="277">
        <f t="shared" si="145"/>
        <v>0</v>
      </c>
      <c r="L655" s="311">
        <f t="shared" si="145"/>
        <v>0</v>
      </c>
      <c r="M655" s="12">
        <f t="shared" si="140"/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20"/>
      <c r="I656" s="152"/>
      <c r="J656" s="153"/>
      <c r="K656" s="1420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2"/>
      <c r="I657" s="158"/>
      <c r="J657" s="159"/>
      <c r="K657" s="1422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2"/>
      <c r="I659" s="158"/>
      <c r="J659" s="159"/>
      <c r="K659" s="1422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2"/>
      <c r="I660" s="158"/>
      <c r="J660" s="159"/>
      <c r="K660" s="1422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1"/>
      <c r="I661" s="164"/>
      <c r="J661" s="165"/>
      <c r="K661" s="1421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30"/>
      <c r="I662" s="455"/>
      <c r="J662" s="456"/>
      <c r="K662" s="1430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7"/>
      <c r="I663" s="450"/>
      <c r="J663" s="451"/>
      <c r="K663" s="1427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30"/>
      <c r="I664" s="455"/>
      <c r="J664" s="456"/>
      <c r="K664" s="1430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2"/>
      <c r="I665" s="158"/>
      <c r="J665" s="159"/>
      <c r="K665" s="1422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884</v>
      </c>
      <c r="E666" s="327">
        <f t="shared" si="146"/>
        <v>0</v>
      </c>
      <c r="F666" s="450"/>
      <c r="G666" s="451"/>
      <c r="H666" s="1427"/>
      <c r="I666" s="450"/>
      <c r="J666" s="451"/>
      <c r="K666" s="1427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30"/>
      <c r="I667" s="455"/>
      <c r="J667" s="456"/>
      <c r="K667" s="1430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810</v>
      </c>
      <c r="E668" s="327">
        <f t="shared" si="146"/>
        <v>0</v>
      </c>
      <c r="F668" s="450"/>
      <c r="G668" s="451"/>
      <c r="H668" s="1427"/>
      <c r="I668" s="450"/>
      <c r="J668" s="451"/>
      <c r="K668" s="1427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2"/>
      <c r="G669" s="603"/>
      <c r="H669" s="1429"/>
      <c r="I669" s="602"/>
      <c r="J669" s="603"/>
      <c r="K669" s="1429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 t="shared" si="146"/>
        <v>0</v>
      </c>
      <c r="F670" s="455"/>
      <c r="G670" s="456"/>
      <c r="H670" s="1430"/>
      <c r="I670" s="455"/>
      <c r="J670" s="456"/>
      <c r="K670" s="1430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2"/>
      <c r="I671" s="158"/>
      <c r="J671" s="159"/>
      <c r="K671" s="1422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3"/>
      <c r="I672" s="173"/>
      <c r="J672" s="174"/>
      <c r="K672" s="1423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828" t="s">
        <v>275</v>
      </c>
      <c r="D673" s="1829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828" t="s">
        <v>731</v>
      </c>
      <c r="D677" s="1829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828" t="s">
        <v>220</v>
      </c>
      <c r="D683" s="1829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20"/>
      <c r="I684" s="152"/>
      <c r="J684" s="153"/>
      <c r="K684" s="1420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3"/>
      <c r="I685" s="173"/>
      <c r="J685" s="174"/>
      <c r="K685" s="1423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828" t="s">
        <v>222</v>
      </c>
      <c r="D686" s="1829"/>
      <c r="E686" s="311">
        <f t="shared" si="152"/>
        <v>0</v>
      </c>
      <c r="F686" s="1424"/>
      <c r="G686" s="1425"/>
      <c r="H686" s="1426"/>
      <c r="I686" s="1424"/>
      <c r="J686" s="1425"/>
      <c r="K686" s="1426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830" t="s">
        <v>223</v>
      </c>
      <c r="D687" s="1831"/>
      <c r="E687" s="311">
        <f t="shared" si="152"/>
        <v>0</v>
      </c>
      <c r="F687" s="1424"/>
      <c r="G687" s="1425"/>
      <c r="H687" s="1426"/>
      <c r="I687" s="1424"/>
      <c r="J687" s="1425"/>
      <c r="K687" s="1426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830" t="s">
        <v>224</v>
      </c>
      <c r="D688" s="1831"/>
      <c r="E688" s="311">
        <f t="shared" si="152"/>
        <v>0</v>
      </c>
      <c r="F688" s="1424"/>
      <c r="G688" s="1425"/>
      <c r="H688" s="1426"/>
      <c r="I688" s="1424"/>
      <c r="J688" s="1425"/>
      <c r="K688" s="1426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830" t="s">
        <v>1678</v>
      </c>
      <c r="D689" s="1831"/>
      <c r="E689" s="311">
        <f t="shared" si="152"/>
        <v>0</v>
      </c>
      <c r="F689" s="1424"/>
      <c r="G689" s="1425"/>
      <c r="H689" s="1426"/>
      <c r="I689" s="1424"/>
      <c r="J689" s="1425"/>
      <c r="K689" s="1426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828" t="s">
        <v>225</v>
      </c>
      <c r="D690" s="1829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 aca="true" t="shared" si="155" ref="E691:E698">F691+G691+H691</f>
        <v>0</v>
      </c>
      <c r="F691" s="152"/>
      <c r="G691" s="153"/>
      <c r="H691" s="1420"/>
      <c r="I691" s="152"/>
      <c r="J691" s="153"/>
      <c r="K691" s="1420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20"/>
      <c r="I692" s="152"/>
      <c r="J692" s="153"/>
      <c r="K692" s="1420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7"/>
      <c r="I693" s="450"/>
      <c r="J693" s="451"/>
      <c r="K693" s="1427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8"/>
      <c r="G694" s="639"/>
      <c r="H694" s="1428"/>
      <c r="I694" s="638"/>
      <c r="J694" s="639"/>
      <c r="K694" s="1428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2"/>
      <c r="G695" s="603"/>
      <c r="H695" s="1429"/>
      <c r="I695" s="602"/>
      <c r="J695" s="603"/>
      <c r="K695" s="1429"/>
      <c r="L695" s="336">
        <f t="shared" si="156"/>
        <v>0</v>
      </c>
      <c r="M695" s="12">
        <f t="shared" si="148"/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 t="shared" si="155"/>
        <v>0</v>
      </c>
      <c r="F696" s="455"/>
      <c r="G696" s="456"/>
      <c r="H696" s="1430"/>
      <c r="I696" s="455"/>
      <c r="J696" s="456"/>
      <c r="K696" s="1430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30"/>
      <c r="I697" s="455"/>
      <c r="J697" s="456"/>
      <c r="K697" s="1430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3"/>
      <c r="I698" s="173"/>
      <c r="J698" s="174"/>
      <c r="K698" s="1423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724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1675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828" t="s">
        <v>237</v>
      </c>
      <c r="D706" s="1829"/>
      <c r="E706" s="311">
        <f t="shared" si="158"/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828" t="s">
        <v>238</v>
      </c>
      <c r="D707" s="1829"/>
      <c r="E707" s="311">
        <f t="shared" si="158"/>
        <v>0</v>
      </c>
      <c r="F707" s="1424"/>
      <c r="G707" s="1425"/>
      <c r="H707" s="1426"/>
      <c r="I707" s="1424"/>
      <c r="J707" s="1425"/>
      <c r="K707" s="1426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828" t="s">
        <v>239</v>
      </c>
      <c r="D708" s="1829"/>
      <c r="E708" s="311">
        <f t="shared" si="158"/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828" t="s">
        <v>240</v>
      </c>
      <c r="D709" s="1829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2"/>
      <c r="I711" s="158"/>
      <c r="J711" s="159"/>
      <c r="K711" s="1422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2"/>
      <c r="I712" s="158"/>
      <c r="J712" s="159"/>
      <c r="K712" s="1422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2"/>
      <c r="I713" s="158"/>
      <c r="J713" s="159"/>
      <c r="K713" s="1422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2"/>
      <c r="I714" s="158"/>
      <c r="J714" s="159"/>
      <c r="K714" s="1422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3"/>
      <c r="I715" s="173"/>
      <c r="J715" s="174"/>
      <c r="K715" s="1423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828" t="s">
        <v>1679</v>
      </c>
      <c r="D716" s="1829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20"/>
      <c r="I717" s="152"/>
      <c r="J717" s="153"/>
      <c r="K717" s="1420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2"/>
      <c r="I718" s="158"/>
      <c r="J718" s="159"/>
      <c r="K718" s="1422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3"/>
      <c r="I719" s="173"/>
      <c r="J719" s="174"/>
      <c r="K719" s="1423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828" t="s">
        <v>1676</v>
      </c>
      <c r="D720" s="1829"/>
      <c r="E720" s="311">
        <f t="shared" si="165"/>
        <v>0</v>
      </c>
      <c r="F720" s="1424"/>
      <c r="G720" s="1425"/>
      <c r="H720" s="1426"/>
      <c r="I720" s="1424"/>
      <c r="J720" s="1425"/>
      <c r="K720" s="1426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828" t="s">
        <v>1677</v>
      </c>
      <c r="D721" s="1829"/>
      <c r="E721" s="311">
        <f t="shared" si="165"/>
        <v>0</v>
      </c>
      <c r="F721" s="1424"/>
      <c r="G721" s="1425"/>
      <c r="H721" s="1426"/>
      <c r="I721" s="1424"/>
      <c r="J721" s="1425"/>
      <c r="K721" s="1426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830" t="s">
        <v>250</v>
      </c>
      <c r="D722" s="1831"/>
      <c r="E722" s="311">
        <f t="shared" si="165"/>
        <v>0</v>
      </c>
      <c r="F722" s="1424"/>
      <c r="G722" s="1425"/>
      <c r="H722" s="1426"/>
      <c r="I722" s="1424"/>
      <c r="J722" s="1425"/>
      <c r="K722" s="1426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828" t="s">
        <v>276</v>
      </c>
      <c r="D723" s="1829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826" t="s">
        <v>251</v>
      </c>
      <c r="D726" s="1827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826" t="s">
        <v>252</v>
      </c>
      <c r="D727" s="1827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20"/>
      <c r="I728" s="152"/>
      <c r="J728" s="153"/>
      <c r="K728" s="1420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2"/>
      <c r="I729" s="158"/>
      <c r="J729" s="159"/>
      <c r="K729" s="1422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2"/>
      <c r="I730" s="158"/>
      <c r="J730" s="159"/>
      <c r="K730" s="1422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2"/>
      <c r="I731" s="158"/>
      <c r="J731" s="159"/>
      <c r="K731" s="1422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2"/>
      <c r="I732" s="158"/>
      <c r="J732" s="159"/>
      <c r="K732" s="1422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2"/>
      <c r="I733" s="158"/>
      <c r="J733" s="159"/>
      <c r="K733" s="1422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3"/>
      <c r="I734" s="173"/>
      <c r="J734" s="174"/>
      <c r="K734" s="1423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826" t="s">
        <v>632</v>
      </c>
      <c r="D735" s="1827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826" t="s">
        <v>694</v>
      </c>
      <c r="D738" s="1827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828" t="s">
        <v>695</v>
      </c>
      <c r="D739" s="1829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821" t="s">
        <v>925</v>
      </c>
      <c r="D744" s="1822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4"/>
      <c r="C748" s="1823" t="s">
        <v>703</v>
      </c>
      <c r="D748" s="1824"/>
      <c r="E748" s="1440"/>
      <c r="F748" s="1440"/>
      <c r="G748" s="1440"/>
      <c r="H748" s="1440"/>
      <c r="I748" s="1440"/>
      <c r="J748" s="1440"/>
      <c r="K748" s="1440"/>
      <c r="L748" s="1441"/>
      <c r="M748" s="12">
        <f t="shared" si="171"/>
      </c>
      <c r="N748" s="13"/>
    </row>
    <row r="749" spans="2:14" ht="15.75">
      <c r="B749" s="382">
        <v>98</v>
      </c>
      <c r="C749" s="1823" t="s">
        <v>703</v>
      </c>
      <c r="D749" s="1824"/>
      <c r="E749" s="383">
        <f>F749+G749+H749</f>
        <v>0</v>
      </c>
      <c r="F749" s="1431">
        <v>0</v>
      </c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0</v>
      </c>
      <c r="J753" s="398">
        <f t="shared" si="175"/>
        <v>0</v>
      </c>
      <c r="K753" s="399">
        <f t="shared" si="175"/>
        <v>0</v>
      </c>
      <c r="L753" s="396">
        <f t="shared" si="175"/>
        <v>0</v>
      </c>
      <c r="M753" s="12">
        <f t="shared" si="171"/>
      </c>
      <c r="N753" s="73" t="str">
        <f>LEFT(C634,1)</f>
        <v>1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</c>
    </row>
    <row r="755" spans="2:13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C687:D687"/>
    <mergeCell ref="C709:D709"/>
    <mergeCell ref="C716:D716"/>
    <mergeCell ref="C720:D720"/>
    <mergeCell ref="C721:D721"/>
    <mergeCell ref="C722:D722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2048</v>
      </c>
      <c r="M23" s="1850"/>
      <c r="N23" s="1850"/>
      <c r="O23" s="1851"/>
      <c r="P23" s="1858" t="s">
        <v>2049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666" ht="12.75"/>
    <row r="670" ht="12.75"/>
    <row r="671" ht="12.75"/>
    <row r="696" ht="12.75"/>
    <row r="747" ht="12.75"/>
    <row r="748" ht="12.75"/>
    <row r="749" ht="12.75"/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2018-08-06T07:57:02Z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